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lovenskyfutbalovyzvaz-my.sharepoint.com/personal/michaela_potancokova_futbalsfz_sk/Documents/SsFZ/&amp;ROZPOČTY/ROZPOČET 2023/"/>
    </mc:Choice>
  </mc:AlternateContent>
  <xr:revisionPtr revIDLastSave="2" documentId="8_{FF7331C9-AC38-EA4C-8209-B1CC3436ECD0}" xr6:coauthVersionLast="47" xr6:coauthVersionMax="47" xr10:uidLastSave="{4423E9EC-1C9C-5A43-A8BB-B5807D606350}"/>
  <bookViews>
    <workbookView xWindow="4800" yWindow="500" windowWidth="28800" windowHeight="16060" activeTab="2" xr2:uid="{00000000-000D-0000-FFFF-FFFF00000000}"/>
  </bookViews>
  <sheets>
    <sheet name="rozpočet" sheetId="1" r:id="rId1"/>
    <sheet name="rozpočet2" sheetId="2" r:id="rId2"/>
    <sheet name="rozpočet3" sheetId="3" r:id="rId3"/>
    <sheet name="príjmová časť" sheetId="4" r:id="rId4"/>
  </sheets>
  <definedNames>
    <definedName name="_xlnm.Print_Area" localSheetId="3">'príjmová časť'!$A$1:$D$32</definedName>
    <definedName name="_xlnm.Print_Area" localSheetId="0">rozpočet!$A$1:$I$24</definedName>
    <definedName name="_xlnm.Print_Area" localSheetId="1">rozpočet2!$A$1:$I$21</definedName>
    <definedName name="_xlnm.Print_Area" localSheetId="2">rozpočet3!$A$1:$E$37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3" l="1"/>
  <c r="B18" i="3" s="1"/>
  <c r="E13" i="3" s="1"/>
  <c r="E5" i="3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3" i="2"/>
  <c r="F22" i="1"/>
  <c r="G22" i="1"/>
  <c r="H22" i="1"/>
  <c r="E22" i="1"/>
  <c r="I22" i="1"/>
  <c r="I17" i="1"/>
  <c r="I15" i="1"/>
  <c r="B19" i="4"/>
  <c r="B24" i="4" s="1"/>
  <c r="I18" i="1"/>
  <c r="I16" i="1"/>
  <c r="I14" i="1"/>
  <c r="I13" i="1"/>
  <c r="I12" i="1"/>
  <c r="I11" i="1"/>
  <c r="I10" i="1"/>
  <c r="I9" i="1"/>
  <c r="I8" i="1"/>
  <c r="I7" i="1"/>
  <c r="I6" i="1"/>
  <c r="B13" i="4"/>
  <c r="B7" i="3"/>
  <c r="E10" i="3" s="1"/>
  <c r="H21" i="2"/>
  <c r="G21" i="2"/>
  <c r="F21" i="2"/>
  <c r="E21" i="2"/>
  <c r="E20" i="3"/>
  <c r="E19" i="3"/>
  <c r="E18" i="3"/>
  <c r="E17" i="3"/>
  <c r="E16" i="3"/>
  <c r="E15" i="3"/>
  <c r="E12" i="3"/>
  <c r="E11" i="3"/>
  <c r="E9" i="3"/>
  <c r="E8" i="3"/>
  <c r="E7" i="3"/>
  <c r="E6" i="3"/>
  <c r="B27" i="3"/>
  <c r="E14" i="3" s="1"/>
  <c r="B37" i="3" l="1"/>
  <c r="I21" i="2"/>
  <c r="E4" i="3" s="1"/>
  <c r="I19" i="1"/>
  <c r="E3" i="3"/>
  <c r="E22" i="3" l="1"/>
  <c r="B25" i="4" s="1"/>
  <c r="B26" i="4" s="1"/>
</calcChain>
</file>

<file path=xl/sharedStrings.xml><?xml version="1.0" encoding="utf-8"?>
<sst xmlns="http://schemas.openxmlformats.org/spreadsheetml/2006/main" count="181" uniqueCount="137">
  <si>
    <t>počet účastníkov</t>
  </si>
  <si>
    <t>termín</t>
  </si>
  <si>
    <t>cestovné</t>
  </si>
  <si>
    <t>spolu</t>
  </si>
  <si>
    <t>počet zasadnutí</t>
  </si>
  <si>
    <t>VV SsFZ</t>
  </si>
  <si>
    <t>ŠTK SsFZ</t>
  </si>
  <si>
    <t>KM SsFZ</t>
  </si>
  <si>
    <t>DK SsFZ</t>
  </si>
  <si>
    <t>ZK SsFZ</t>
  </si>
  <si>
    <t>OK SsFZ</t>
  </si>
  <si>
    <t>RK SsFZ</t>
  </si>
  <si>
    <t>kanc. potreby</t>
  </si>
  <si>
    <t>Rekapitulácia výdavkovej časti</t>
  </si>
  <si>
    <t>Položka</t>
  </si>
  <si>
    <t>Rekapitulácia:</t>
  </si>
  <si>
    <t>Príjmová časť</t>
  </si>
  <si>
    <t>zodpovedný</t>
  </si>
  <si>
    <t>štvrťrok</t>
  </si>
  <si>
    <t>rozpočet</t>
  </si>
  <si>
    <t>TMK SsFZ</t>
  </si>
  <si>
    <t>MaK SsFZ</t>
  </si>
  <si>
    <t>Porada sekret. ObFZ</t>
  </si>
  <si>
    <t>poštovné a diaľ. známky</t>
  </si>
  <si>
    <t>poistné (autá, DHIM, osoby)</t>
  </si>
  <si>
    <t>I. Nepredv. príjmy (odvol. a námiet. vklady)</t>
  </si>
  <si>
    <t>II. Prestupy a hosťovania a registrácie</t>
  </si>
  <si>
    <t>III. Poplatky a pokuty</t>
  </si>
  <si>
    <t>KR</t>
  </si>
  <si>
    <t>TMK</t>
  </si>
  <si>
    <t>I.</t>
  </si>
  <si>
    <t>II.</t>
  </si>
  <si>
    <t>III.</t>
  </si>
  <si>
    <t>IV.</t>
  </si>
  <si>
    <t>ostatné služby</t>
  </si>
  <si>
    <t>stravné</t>
  </si>
  <si>
    <t>V. Paušálne náhrady R a DZ</t>
  </si>
  <si>
    <t>spotreba PHM</t>
  </si>
  <si>
    <t>Spolu</t>
  </si>
  <si>
    <t>Spolu príjmy</t>
  </si>
  <si>
    <t>Predpokladané príjmy</t>
  </si>
  <si>
    <t>+ zisk, - strata</t>
  </si>
  <si>
    <t>Predpokladané náklady v €</t>
  </si>
  <si>
    <t>mzdy (prac.zmluvy)</t>
  </si>
  <si>
    <t>Spolu - výdavky</t>
  </si>
  <si>
    <t>nájomné a iné</t>
  </si>
  <si>
    <t>KR SsFZ + TÚ + UD</t>
  </si>
  <si>
    <t>knihy a časopisy</t>
  </si>
  <si>
    <t>tlačivá a tlač pre komisie</t>
  </si>
  <si>
    <t>telefóny, mobily, internet</t>
  </si>
  <si>
    <t>Schôdzková činnosť</t>
  </si>
  <si>
    <t>I - IV.</t>
  </si>
  <si>
    <t>I. - IV.</t>
  </si>
  <si>
    <t>I. IV.</t>
  </si>
  <si>
    <t xml:space="preserve">III.  </t>
  </si>
  <si>
    <t>IV. Rozpis súťaží,  metod. mater.</t>
  </si>
  <si>
    <t>III. Nemajstrovské súťaže (výbery)</t>
  </si>
  <si>
    <t>drobné nákupy-drob.predmety,medaile</t>
  </si>
  <si>
    <t>upomienkové predmety (kalendáre,bloky)</t>
  </si>
  <si>
    <t>šport.poháre, suveníry, jubilanti</t>
  </si>
  <si>
    <t>nákup DHM</t>
  </si>
  <si>
    <t>poplatky  banke a iné</t>
  </si>
  <si>
    <t xml:space="preserve"> dohody, odmeny </t>
  </si>
  <si>
    <t>dohody  R a DZ</t>
  </si>
  <si>
    <t>Predpokladané výdavky</t>
  </si>
  <si>
    <t>Konferencia SsFZ</t>
  </si>
  <si>
    <t>I. Doškoľovanie - strana 1</t>
  </si>
  <si>
    <t>II. Schôdzková činnosť - strana 2</t>
  </si>
  <si>
    <t xml:space="preserve">III. Nemajstrovské súťaže </t>
  </si>
  <si>
    <t>Stredoslovenský futbalový zväz Banská Bystrica</t>
  </si>
  <si>
    <t>Školenie - doškolenie</t>
  </si>
  <si>
    <t>Názov položky</t>
  </si>
  <si>
    <t>strava
ubytovanie</t>
  </si>
  <si>
    <t xml:space="preserve">nájomné </t>
  </si>
  <si>
    <t>dotácia  na starostlivosť o talentovanú mládež</t>
  </si>
  <si>
    <t>Licenčný seminár DZ</t>
  </si>
  <si>
    <t>ÚD KR</t>
  </si>
  <si>
    <t xml:space="preserve">dotácia na činnosť ObFZ </t>
  </si>
  <si>
    <t>dotácie na činnosť SsFZ a mládež</t>
  </si>
  <si>
    <t>VI. Príspevky  ObFZ</t>
  </si>
  <si>
    <t>VII.Príspevky na mládež</t>
  </si>
  <si>
    <t>VIII. Spotreb. nákupy - spolu</t>
  </si>
  <si>
    <t>VI. Príspevky ObFZ</t>
  </si>
  <si>
    <t>VIII. Spotrebované nákupy</t>
  </si>
  <si>
    <t>IX. Opravy a údržba</t>
  </si>
  <si>
    <t>XII. Mzdové náklady</t>
  </si>
  <si>
    <t>XIV. Zákon. soc. náklady</t>
  </si>
  <si>
    <t>XV. Mandátne zmluvy</t>
  </si>
  <si>
    <t>XVI. Daň z príjmu</t>
  </si>
  <si>
    <t>XVII. Nepredvídané výdavky</t>
  </si>
  <si>
    <t>Spoločné zasadnutie čl. komisií + VV SsFZ</t>
  </si>
  <si>
    <t>IV. Štartovné poplatky</t>
  </si>
  <si>
    <t>X. Cestovné (iné)</t>
  </si>
  <si>
    <t>XI. Služby - spolu</t>
  </si>
  <si>
    <t>IV. Rozpis súťaží, metod. mater.</t>
  </si>
  <si>
    <t xml:space="preserve">VII. Príspevky na mládež </t>
  </si>
  <si>
    <t>X. Cestovné</t>
  </si>
  <si>
    <t>XI. Služby</t>
  </si>
  <si>
    <t>XII. Mzdové náklady - spolu</t>
  </si>
  <si>
    <t>XIII. Zákonné soc. a zdrav. poistenie</t>
  </si>
  <si>
    <t>XIII. Zákonné soc.,zdrav.poistenie</t>
  </si>
  <si>
    <t>XVIII. Odpisy</t>
  </si>
  <si>
    <t xml:space="preserve">auditorské služby </t>
  </si>
  <si>
    <t>Vyhlásenie 11-tky SsFZ</t>
  </si>
  <si>
    <t>KŽF SsFZ</t>
  </si>
  <si>
    <t>I. - IV</t>
  </si>
  <si>
    <t>I.-IV.</t>
  </si>
  <si>
    <t>Školenie a doškolenier R a DZ</t>
  </si>
  <si>
    <t>doškolenie tréneri</t>
  </si>
  <si>
    <t>DDNM (do 2400 €)</t>
  </si>
  <si>
    <t>XVI. Členské príspevky</t>
  </si>
  <si>
    <t>ceny a iné</t>
  </si>
  <si>
    <t>Porady s FK dospelí, mládež</t>
  </si>
  <si>
    <t>VK SsFZ</t>
  </si>
  <si>
    <t xml:space="preserve">       </t>
  </si>
  <si>
    <t>Aktív ŠTK a KM a KŽF</t>
  </si>
  <si>
    <t>Zimný seminár R a DZ IV. ligy a PT</t>
  </si>
  <si>
    <t>Zimný seminár DZ  IV., V. a VI. ligy</t>
  </si>
  <si>
    <t>Zimný seminár R V. a VI. ligy</t>
  </si>
  <si>
    <t>FP všetkých R- apríl</t>
  </si>
  <si>
    <t>Licenčný seminár R - licencia A</t>
  </si>
  <si>
    <t>FP IV. ligy a PT - máj</t>
  </si>
  <si>
    <t xml:space="preserve">Letný seminár R a DZ + FP R </t>
  </si>
  <si>
    <t>FP IV. ligy + PT - september</t>
  </si>
  <si>
    <t xml:space="preserve">V. Dotácie od SFZ </t>
  </si>
  <si>
    <t>VI. Vklady účastníkov školení a seminárov</t>
  </si>
  <si>
    <t>VII. Vklady FK - R a DZ + kompenzácia R mládež</t>
  </si>
  <si>
    <t>VIII. Ostatné príjmy (dary, 2%, marketing)</t>
  </si>
  <si>
    <t>iné</t>
  </si>
  <si>
    <t>Doškoľovacie semináre trénerov (6x)</t>
  </si>
  <si>
    <t>Workshop vybraných DZ 4. a 5.liga</t>
  </si>
  <si>
    <t>Odborná zahraničná stáž</t>
  </si>
  <si>
    <t>Ostatné (DK, KM,..)</t>
  </si>
  <si>
    <t>návrh rozpočtu na rok 2023</t>
  </si>
  <si>
    <t>rozpočet 2023</t>
  </si>
  <si>
    <t>Rozpočet 2023</t>
  </si>
  <si>
    <t>nájomné + médiá a služby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</si>
</sst>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€&quot;;[Red]\-#,##0.00\ &quot;€&quot;"/>
    <numFmt numFmtId="165" formatCode="_-* #,##0.00\ _€_-;\-* #,##0.00\ _€_-;_-* &quot;-&quot;??\ _€_-;_-@_-"/>
    <numFmt numFmtId="166" formatCode="#,##0.00_ ;\-#,##0.00\ "/>
    <numFmt numFmtId="167" formatCode="#,##0.00\ _€"/>
  </numFmts>
  <fonts count="29">
    <font>
      <sz val="10"/>
      <name val="Univers CE"/>
      <charset val="238"/>
    </font>
    <font>
      <sz val="10"/>
      <name val="Univers CE"/>
      <charset val="238"/>
    </font>
    <font>
      <i/>
      <sz val="16"/>
      <name val="Univers CE"/>
      <family val="2"/>
      <charset val="238"/>
    </font>
    <font>
      <sz val="11"/>
      <name val="Univers CE"/>
      <family val="2"/>
      <charset val="238"/>
    </font>
    <font>
      <i/>
      <sz val="10"/>
      <name val="Univers CE"/>
      <family val="2"/>
      <charset val="238"/>
    </font>
    <font>
      <i/>
      <sz val="14"/>
      <name val="Univers CE"/>
      <family val="2"/>
      <charset val="238"/>
    </font>
    <font>
      <i/>
      <sz val="20"/>
      <name val="Univers CE"/>
      <family val="2"/>
      <charset val="238"/>
    </font>
    <font>
      <sz val="26"/>
      <name val="Univers CE"/>
      <family val="2"/>
      <charset val="238"/>
    </font>
    <font>
      <i/>
      <sz val="26"/>
      <name val="Univers CE"/>
      <family val="2"/>
      <charset val="238"/>
    </font>
    <font>
      <sz val="12"/>
      <name val="Univers CE"/>
      <family val="2"/>
      <charset val="238"/>
    </font>
    <font>
      <i/>
      <sz val="18"/>
      <name val="Univers CE"/>
      <family val="2"/>
      <charset val="238"/>
    </font>
    <font>
      <i/>
      <sz val="12"/>
      <name val="Univers CE"/>
      <family val="2"/>
      <charset val="238"/>
    </font>
    <font>
      <sz val="10"/>
      <name val="Univers CE"/>
      <family val="2"/>
      <charset val="238"/>
    </font>
    <font>
      <b/>
      <sz val="12"/>
      <name val="Univers CE"/>
      <family val="2"/>
      <charset val="238"/>
    </font>
    <font>
      <sz val="14"/>
      <name val="Univers CE"/>
      <family val="2"/>
      <charset val="238"/>
    </font>
    <font>
      <b/>
      <sz val="14"/>
      <name val="Univers CE"/>
      <family val="2"/>
      <charset val="238"/>
    </font>
    <font>
      <sz val="11"/>
      <name val="Univers CE"/>
      <charset val="238"/>
    </font>
    <font>
      <i/>
      <sz val="8"/>
      <name val="Univers CE"/>
      <charset val="238"/>
    </font>
    <font>
      <sz val="8"/>
      <name val="Univers CE"/>
      <charset val="238"/>
    </font>
    <font>
      <b/>
      <i/>
      <sz val="13"/>
      <name val="Univers CE"/>
      <charset val="238"/>
    </font>
    <font>
      <sz val="12"/>
      <name val="Univers CE"/>
      <charset val="238"/>
    </font>
    <font>
      <i/>
      <sz val="13"/>
      <name val="Univers CE"/>
      <charset val="238"/>
    </font>
    <font>
      <sz val="13"/>
      <name val="Univers CE"/>
      <charset val="238"/>
    </font>
    <font>
      <i/>
      <sz val="12"/>
      <name val="Univers CE"/>
      <charset val="238"/>
    </font>
    <font>
      <b/>
      <sz val="12"/>
      <name val="Univers CE"/>
      <charset val="238"/>
    </font>
    <font>
      <i/>
      <sz val="24"/>
      <name val="Univers CE"/>
      <family val="2"/>
      <charset val="238"/>
    </font>
    <font>
      <b/>
      <sz val="11"/>
      <name val="Univers CE"/>
      <charset val="238"/>
    </font>
    <font>
      <b/>
      <i/>
      <vertAlign val="superscript"/>
      <sz val="16"/>
      <name val="Univers CE"/>
      <charset val="238"/>
    </font>
    <font>
      <b/>
      <sz val="14"/>
      <name val="Univers CE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64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 wrapText="1"/>
    </xf>
    <xf numFmtId="0" fontId="3" fillId="2" borderId="11" xfId="0" applyFont="1" applyFill="1" applyBorder="1"/>
    <xf numFmtId="0" fontId="3" fillId="2" borderId="1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4" fontId="9" fillId="0" borderId="5" xfId="0" applyNumberFormat="1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center" vertical="center"/>
    </xf>
    <xf numFmtId="4" fontId="9" fillId="0" borderId="8" xfId="0" applyNumberFormat="1" applyFont="1" applyBorder="1" applyAlignment="1">
      <alignment horizontal="center" vertical="center"/>
    </xf>
    <xf numFmtId="4" fontId="0" fillId="0" borderId="0" xfId="0" applyNumberFormat="1"/>
    <xf numFmtId="0" fontId="3" fillId="0" borderId="15" xfId="0" applyFont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/>
    </xf>
    <xf numFmtId="0" fontId="0" fillId="2" borderId="17" xfId="0" applyFill="1" applyBorder="1"/>
    <xf numFmtId="0" fontId="6" fillId="2" borderId="18" xfId="0" applyFont="1" applyFill="1" applyBorder="1" applyAlignment="1">
      <alignment horizontal="center" vertical="center"/>
    </xf>
    <xf numFmtId="0" fontId="0" fillId="2" borderId="19" xfId="0" applyFill="1" applyBorder="1"/>
    <xf numFmtId="0" fontId="12" fillId="2" borderId="12" xfId="0" applyFont="1" applyFill="1" applyBorder="1" applyAlignment="1">
      <alignment horizontal="left" vertical="center" wrapText="1"/>
    </xf>
    <xf numFmtId="0" fontId="18" fillId="0" borderId="0" xfId="0" applyFont="1"/>
    <xf numFmtId="0" fontId="15" fillId="0" borderId="20" xfId="0" applyFont="1" applyBorder="1"/>
    <xf numFmtId="49" fontId="20" fillId="0" borderId="21" xfId="0" applyNumberFormat="1" applyFont="1" applyBorder="1" applyAlignment="1">
      <alignment horizontal="center" vertical="center"/>
    </xf>
    <xf numFmtId="2" fontId="13" fillId="2" borderId="17" xfId="0" applyNumberFormat="1" applyFont="1" applyFill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4" fontId="9" fillId="0" borderId="23" xfId="0" applyNumberFormat="1" applyFont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0" fontId="9" fillId="2" borderId="11" xfId="0" applyFont="1" applyFill="1" applyBorder="1"/>
    <xf numFmtId="0" fontId="5" fillId="2" borderId="25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2" fontId="13" fillId="2" borderId="26" xfId="0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right"/>
    </xf>
    <xf numFmtId="0" fontId="2" fillId="2" borderId="27" xfId="0" applyFont="1" applyFill="1" applyBorder="1" applyAlignment="1">
      <alignment horizontal="center" vertical="center"/>
    </xf>
    <xf numFmtId="0" fontId="15" fillId="2" borderId="16" xfId="0" applyFont="1" applyFill="1" applyBorder="1"/>
    <xf numFmtId="0" fontId="9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4" fontId="9" fillId="0" borderId="13" xfId="0" applyNumberFormat="1" applyFont="1" applyBorder="1" applyAlignment="1">
      <alignment horizontal="center" vertical="center"/>
    </xf>
    <xf numFmtId="4" fontId="9" fillId="0" borderId="28" xfId="0" applyNumberFormat="1" applyFont="1" applyBorder="1" applyAlignment="1">
      <alignment horizontal="center" vertical="center"/>
    </xf>
    <xf numFmtId="4" fontId="9" fillId="0" borderId="29" xfId="0" applyNumberFormat="1" applyFont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/>
    </xf>
    <xf numFmtId="4" fontId="9" fillId="0" borderId="30" xfId="0" applyNumberFormat="1" applyFont="1" applyBorder="1" applyAlignment="1">
      <alignment horizontal="center" vertical="center"/>
    </xf>
    <xf numFmtId="4" fontId="9" fillId="0" borderId="31" xfId="0" applyNumberFormat="1" applyFont="1" applyBorder="1" applyAlignment="1">
      <alignment horizontal="center" vertical="center"/>
    </xf>
    <xf numFmtId="0" fontId="9" fillId="0" borderId="32" xfId="0" applyFont="1" applyBorder="1" applyAlignment="1">
      <alignment horizontal="left" vertical="center"/>
    </xf>
    <xf numFmtId="0" fontId="27" fillId="2" borderId="3" xfId="0" applyFont="1" applyFill="1" applyBorder="1" applyAlignment="1">
      <alignment horizontal="center" vertical="center" wrapText="1" shrinkToFit="1"/>
    </xf>
    <xf numFmtId="0" fontId="5" fillId="2" borderId="14" xfId="0" applyFont="1" applyFill="1" applyBorder="1" applyAlignment="1">
      <alignment horizontal="left" vertical="center" wrapText="1"/>
    </xf>
    <xf numFmtId="0" fontId="26" fillId="3" borderId="33" xfId="0" applyFont="1" applyFill="1" applyBorder="1"/>
    <xf numFmtId="0" fontId="0" fillId="0" borderId="0" xfId="0" applyAlignment="1">
      <alignment horizontal="center"/>
    </xf>
    <xf numFmtId="0" fontId="23" fillId="0" borderId="0" xfId="0" applyFont="1" applyAlignment="1">
      <alignment horizontal="center" vertical="center"/>
    </xf>
    <xf numFmtId="0" fontId="15" fillId="0" borderId="0" xfId="0" applyFont="1"/>
    <xf numFmtId="0" fontId="12" fillId="0" borderId="3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2" borderId="37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24" fillId="3" borderId="38" xfId="0" applyFont="1" applyFill="1" applyBorder="1" applyAlignment="1">
      <alignment horizontal="center"/>
    </xf>
    <xf numFmtId="0" fontId="24" fillId="3" borderId="39" xfId="0" applyFont="1" applyFill="1" applyBorder="1" applyAlignment="1">
      <alignment horizontal="center"/>
    </xf>
    <xf numFmtId="0" fontId="24" fillId="3" borderId="32" xfId="0" applyFont="1" applyFill="1" applyBorder="1" applyAlignment="1">
      <alignment vertical="center"/>
    </xf>
    <xf numFmtId="0" fontId="10" fillId="4" borderId="32" xfId="0" applyFont="1" applyFill="1" applyBorder="1" applyAlignment="1">
      <alignment horizontal="center" vertical="center"/>
    </xf>
    <xf numFmtId="2" fontId="0" fillId="0" borderId="0" xfId="0" applyNumberFormat="1"/>
    <xf numFmtId="165" fontId="24" fillId="5" borderId="34" xfId="0" applyNumberFormat="1" applyFont="1" applyFill="1" applyBorder="1" applyAlignment="1">
      <alignment horizontal="center"/>
    </xf>
    <xf numFmtId="165" fontId="16" fillId="0" borderId="34" xfId="0" applyNumberFormat="1" applyFont="1" applyBorder="1" applyAlignment="1">
      <alignment horizontal="center"/>
    </xf>
    <xf numFmtId="165" fontId="24" fillId="3" borderId="9" xfId="0" applyNumberFormat="1" applyFont="1" applyFill="1" applyBorder="1" applyAlignment="1">
      <alignment horizontal="center" vertical="center"/>
    </xf>
    <xf numFmtId="165" fontId="24" fillId="6" borderId="40" xfId="0" applyNumberFormat="1" applyFont="1" applyFill="1" applyBorder="1" applyAlignment="1">
      <alignment horizontal="center" vertical="center"/>
    </xf>
    <xf numFmtId="165" fontId="24" fillId="7" borderId="34" xfId="0" applyNumberFormat="1" applyFont="1" applyFill="1" applyBorder="1" applyAlignment="1">
      <alignment horizontal="center" vertical="center"/>
    </xf>
    <xf numFmtId="165" fontId="24" fillId="5" borderId="40" xfId="0" applyNumberFormat="1" applyFont="1" applyFill="1" applyBorder="1"/>
    <xf numFmtId="165" fontId="24" fillId="5" borderId="34" xfId="0" applyNumberFormat="1" applyFont="1" applyFill="1" applyBorder="1" applyAlignment="1">
      <alignment horizontal="center" vertical="center"/>
    </xf>
    <xf numFmtId="165" fontId="20" fillId="0" borderId="34" xfId="0" applyNumberFormat="1" applyFont="1" applyBorder="1" applyAlignment="1">
      <alignment horizontal="center" vertical="center"/>
    </xf>
    <xf numFmtId="165" fontId="9" fillId="0" borderId="34" xfId="0" applyNumberFormat="1" applyFont="1" applyBorder="1" applyAlignment="1">
      <alignment horizontal="center"/>
    </xf>
    <xf numFmtId="165" fontId="9" fillId="0" borderId="41" xfId="0" applyNumberFormat="1" applyFont="1" applyBorder="1" applyAlignment="1">
      <alignment horizontal="center"/>
    </xf>
    <xf numFmtId="165" fontId="13" fillId="6" borderId="32" xfId="0" applyNumberFormat="1" applyFont="1" applyFill="1" applyBorder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4" fontId="9" fillId="0" borderId="43" xfId="0" applyNumberFormat="1" applyFont="1" applyBorder="1" applyAlignment="1">
      <alignment horizontal="center" vertical="center"/>
    </xf>
    <xf numFmtId="165" fontId="13" fillId="0" borderId="44" xfId="0" applyNumberFormat="1" applyFont="1" applyBorder="1" applyAlignment="1">
      <alignment horizontal="center"/>
    </xf>
    <xf numFmtId="4" fontId="3" fillId="0" borderId="5" xfId="0" applyNumberFormat="1" applyFont="1" applyBorder="1" applyAlignment="1">
      <alignment horizontal="center" vertical="center"/>
    </xf>
    <xf numFmtId="165" fontId="13" fillId="0" borderId="34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49" fontId="9" fillId="0" borderId="0" xfId="0" applyNumberFormat="1" applyFont="1" applyAlignment="1">
      <alignment horizontal="left" vertical="center"/>
    </xf>
    <xf numFmtId="0" fontId="11" fillId="2" borderId="11" xfId="0" applyFont="1" applyFill="1" applyBorder="1" applyAlignment="1">
      <alignment horizontal="left" vertical="center"/>
    </xf>
    <xf numFmtId="0" fontId="23" fillId="2" borderId="12" xfId="0" applyFont="1" applyFill="1" applyBorder="1" applyAlignment="1">
      <alignment horizontal="left" vertical="center"/>
    </xf>
    <xf numFmtId="165" fontId="24" fillId="4" borderId="45" xfId="0" applyNumberFormat="1" applyFont="1" applyFill="1" applyBorder="1" applyAlignment="1">
      <alignment horizontal="center" vertical="center"/>
    </xf>
    <xf numFmtId="0" fontId="11" fillId="2" borderId="10" xfId="0" applyFont="1" applyFill="1" applyBorder="1"/>
    <xf numFmtId="0" fontId="11" fillId="2" borderId="10" xfId="0" applyFont="1" applyFill="1" applyBorder="1" applyAlignment="1">
      <alignment horizontal="left" vertical="center"/>
    </xf>
    <xf numFmtId="0" fontId="1" fillId="0" borderId="11" xfId="0" applyFon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20" fillId="8" borderId="12" xfId="0" applyFont="1" applyFill="1" applyBorder="1"/>
    <xf numFmtId="0" fontId="0" fillId="0" borderId="0" xfId="0" applyAlignment="1">
      <alignment vertical="top"/>
    </xf>
    <xf numFmtId="165" fontId="20" fillId="0" borderId="34" xfId="0" applyNumberFormat="1" applyFont="1" applyBorder="1" applyAlignment="1">
      <alignment horizontal="center"/>
    </xf>
    <xf numFmtId="0" fontId="9" fillId="5" borderId="46" xfId="0" applyFont="1" applyFill="1" applyBorder="1"/>
    <xf numFmtId="165" fontId="24" fillId="5" borderId="40" xfId="0" applyNumberFormat="1" applyFont="1" applyFill="1" applyBorder="1" applyAlignment="1">
      <alignment horizontal="center"/>
    </xf>
    <xf numFmtId="0" fontId="9" fillId="5" borderId="11" xfId="0" applyFont="1" applyFill="1" applyBorder="1"/>
    <xf numFmtId="0" fontId="3" fillId="8" borderId="12" xfId="0" applyFont="1" applyFill="1" applyBorder="1" applyAlignment="1">
      <alignment horizontal="left" vertical="center" wrapText="1"/>
    </xf>
    <xf numFmtId="165" fontId="24" fillId="0" borderId="40" xfId="0" applyNumberFormat="1" applyFont="1" applyBorder="1" applyAlignment="1">
      <alignment horizontal="center" vertical="center"/>
    </xf>
    <xf numFmtId="165" fontId="24" fillId="7" borderId="32" xfId="0" applyNumberFormat="1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left" vertical="center" wrapText="1"/>
    </xf>
    <xf numFmtId="0" fontId="12" fillId="2" borderId="34" xfId="0" applyFont="1" applyFill="1" applyBorder="1" applyAlignment="1">
      <alignment horizontal="left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6" fillId="2" borderId="38" xfId="0" applyFont="1" applyFill="1" applyBorder="1" applyAlignment="1">
      <alignment horizontal="center" vertical="center"/>
    </xf>
    <xf numFmtId="165" fontId="0" fillId="0" borderId="0" xfId="0" applyNumberFormat="1"/>
    <xf numFmtId="164" fontId="24" fillId="5" borderId="34" xfId="0" applyNumberFormat="1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 vertical="center" wrapText="1"/>
    </xf>
    <xf numFmtId="0" fontId="12" fillId="8" borderId="12" xfId="0" applyFont="1" applyFill="1" applyBorder="1" applyAlignment="1">
      <alignment horizontal="left" vertical="top" wrapText="1"/>
    </xf>
    <xf numFmtId="0" fontId="14" fillId="2" borderId="38" xfId="0" applyFont="1" applyFill="1" applyBorder="1" applyAlignment="1">
      <alignment horizontal="left" vertical="center"/>
    </xf>
    <xf numFmtId="0" fontId="23" fillId="2" borderId="28" xfId="0" applyFont="1" applyFill="1" applyBorder="1" applyAlignment="1">
      <alignment horizontal="left" vertical="center"/>
    </xf>
    <xf numFmtId="0" fontId="13" fillId="2" borderId="16" xfId="0" applyFont="1" applyFill="1" applyBorder="1" applyAlignment="1">
      <alignment horizontal="left" vertical="center"/>
    </xf>
    <xf numFmtId="165" fontId="26" fillId="8" borderId="33" xfId="0" applyNumberFormat="1" applyFont="1" applyFill="1" applyBorder="1" applyAlignment="1">
      <alignment horizontal="left" vertical="center"/>
    </xf>
    <xf numFmtId="0" fontId="9" fillId="6" borderId="46" xfId="0" applyFont="1" applyFill="1" applyBorder="1" applyAlignment="1">
      <alignment horizontal="left" vertical="center"/>
    </xf>
    <xf numFmtId="0" fontId="9" fillId="7" borderId="11" xfId="0" applyFont="1" applyFill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20" fillId="0" borderId="29" xfId="0" applyFont="1" applyBorder="1" applyAlignment="1">
      <alignment horizontal="left" vertical="center"/>
    </xf>
    <xf numFmtId="0" fontId="20" fillId="3" borderId="32" xfId="0" applyFont="1" applyFill="1" applyBorder="1"/>
    <xf numFmtId="165" fontId="24" fillId="9" borderId="34" xfId="0" applyNumberFormat="1" applyFont="1" applyFill="1" applyBorder="1" applyAlignment="1">
      <alignment horizontal="center" vertical="center"/>
    </xf>
    <xf numFmtId="165" fontId="24" fillId="9" borderId="41" xfId="0" applyNumberFormat="1" applyFont="1" applyFill="1" applyBorder="1" applyAlignment="1">
      <alignment horizontal="center" vertical="center"/>
    </xf>
    <xf numFmtId="165" fontId="26" fillId="9" borderId="9" xfId="0" applyNumberFormat="1" applyFont="1" applyFill="1" applyBorder="1" applyAlignment="1">
      <alignment horizontal="left" vertical="center"/>
    </xf>
    <xf numFmtId="166" fontId="28" fillId="0" borderId="33" xfId="0" applyNumberFormat="1" applyFont="1" applyBorder="1" applyAlignment="1">
      <alignment horizontal="center" vertical="center"/>
    </xf>
    <xf numFmtId="167" fontId="28" fillId="0" borderId="48" xfId="0" applyNumberFormat="1" applyFont="1" applyBorder="1" applyAlignment="1">
      <alignment vertical="center"/>
    </xf>
    <xf numFmtId="0" fontId="24" fillId="3" borderId="32" xfId="0" applyFont="1" applyFill="1" applyBorder="1"/>
    <xf numFmtId="167" fontId="28" fillId="0" borderId="49" xfId="0" applyNumberFormat="1" applyFont="1" applyBorder="1" applyAlignment="1">
      <alignment vertical="center"/>
    </xf>
    <xf numFmtId="0" fontId="0" fillId="0" borderId="0" xfId="0"/>
    <xf numFmtId="0" fontId="24" fillId="3" borderId="39" xfId="0" applyFont="1" applyFill="1" applyBorder="1" applyAlignment="1">
      <alignment horizontal="center" vertical="center" wrapText="1"/>
    </xf>
    <xf numFmtId="0" fontId="24" fillId="3" borderId="38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8" fillId="10" borderId="0" xfId="0" applyFont="1" applyFill="1" applyAlignment="1">
      <alignment horizontal="center" vertical="center"/>
    </xf>
    <xf numFmtId="0" fontId="5" fillId="6" borderId="39" xfId="0" applyFont="1" applyFill="1" applyBorder="1" applyAlignment="1">
      <alignment horizontal="center" vertical="center"/>
    </xf>
    <xf numFmtId="0" fontId="5" fillId="6" borderId="38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17" fillId="2" borderId="5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/>
    </xf>
    <xf numFmtId="0" fontId="2" fillId="7" borderId="39" xfId="0" applyFont="1" applyFill="1" applyBorder="1" applyAlignment="1">
      <alignment horizontal="center" vertical="center" wrapText="1"/>
    </xf>
    <xf numFmtId="0" fontId="2" fillId="7" borderId="38" xfId="0" applyFont="1" applyFill="1" applyBorder="1" applyAlignment="1">
      <alignment horizontal="center" vertical="center" wrapText="1"/>
    </xf>
    <xf numFmtId="0" fontId="17" fillId="2" borderId="20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53" xfId="0" applyFont="1" applyFill="1" applyBorder="1" applyAlignment="1">
      <alignment horizontal="center" vertical="center" wrapText="1"/>
    </xf>
    <xf numFmtId="0" fontId="17" fillId="2" borderId="25" xfId="0" applyFont="1" applyFill="1" applyBorder="1" applyAlignment="1">
      <alignment horizontal="center" vertical="center" wrapText="1"/>
    </xf>
    <xf numFmtId="0" fontId="21" fillId="2" borderId="54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4"/>
  <sheetViews>
    <sheetView showGridLines="0" topLeftCell="A2" zoomScale="110" zoomScaleNormal="110" workbookViewId="0">
      <selection activeCell="I6" sqref="I6"/>
    </sheetView>
  </sheetViews>
  <sheetFormatPr baseColWidth="10" defaultColWidth="8.83203125" defaultRowHeight="13"/>
  <cols>
    <col min="1" max="1" width="37.6640625" customWidth="1"/>
    <col min="2" max="4" width="10.33203125" customWidth="1"/>
    <col min="5" max="5" width="13.33203125" customWidth="1"/>
    <col min="6" max="6" width="14.1640625" customWidth="1"/>
    <col min="7" max="8" width="13.33203125" customWidth="1"/>
    <col min="9" max="9" width="17.83203125" customWidth="1"/>
    <col min="10" max="10" width="10.1640625" bestFit="1" customWidth="1"/>
    <col min="11" max="11" width="11.83203125" bestFit="1" customWidth="1"/>
  </cols>
  <sheetData>
    <row r="1" spans="1:17" ht="40" customHeight="1">
      <c r="A1" s="144" t="s">
        <v>69</v>
      </c>
      <c r="B1" s="144"/>
      <c r="C1" s="144"/>
      <c r="D1" s="144"/>
      <c r="E1" s="144"/>
      <c r="F1" s="144"/>
      <c r="G1" s="144"/>
      <c r="H1" s="144"/>
    </row>
    <row r="2" spans="1:17" ht="40" customHeight="1" thickBot="1">
      <c r="A2" s="145" t="s">
        <v>133</v>
      </c>
      <c r="B2" s="145"/>
      <c r="C2" s="145"/>
      <c r="D2" s="145"/>
      <c r="E2" s="145"/>
      <c r="F2" s="145"/>
      <c r="G2" s="145"/>
      <c r="H2" s="145"/>
      <c r="I2" s="106"/>
    </row>
    <row r="3" spans="1:17" ht="3.75" hidden="1" customHeight="1" thickBot="1">
      <c r="A3" s="4"/>
      <c r="B3" s="5"/>
      <c r="C3" s="5"/>
      <c r="D3" s="5"/>
      <c r="E3" s="5"/>
      <c r="F3" s="5"/>
      <c r="G3" s="5"/>
      <c r="H3" s="5"/>
    </row>
    <row r="4" spans="1:17" ht="20" customHeight="1">
      <c r="A4" s="146" t="s">
        <v>70</v>
      </c>
      <c r="B4" s="148" t="s">
        <v>0</v>
      </c>
      <c r="C4" s="150" t="s">
        <v>17</v>
      </c>
      <c r="D4" s="19" t="s">
        <v>1</v>
      </c>
      <c r="E4" s="152" t="s">
        <v>42</v>
      </c>
      <c r="F4" s="153"/>
      <c r="G4" s="153"/>
      <c r="H4" s="153"/>
      <c r="I4" s="142" t="s">
        <v>134</v>
      </c>
    </row>
    <row r="5" spans="1:17" ht="60.75" customHeight="1" thickBot="1">
      <c r="A5" s="147"/>
      <c r="B5" s="149"/>
      <c r="C5" s="151"/>
      <c r="D5" s="6" t="s">
        <v>18</v>
      </c>
      <c r="E5" s="1" t="s">
        <v>2</v>
      </c>
      <c r="F5" s="58" t="s">
        <v>72</v>
      </c>
      <c r="G5" s="59" t="s">
        <v>73</v>
      </c>
      <c r="H5" s="20" t="s">
        <v>128</v>
      </c>
      <c r="I5" s="143"/>
    </row>
    <row r="6" spans="1:17" ht="25" customHeight="1">
      <c r="A6" s="114" t="s">
        <v>116</v>
      </c>
      <c r="B6" s="89">
        <v>60</v>
      </c>
      <c r="C6" s="90" t="s">
        <v>28</v>
      </c>
      <c r="D6" s="91" t="s">
        <v>30</v>
      </c>
      <c r="E6" s="25">
        <v>150</v>
      </c>
      <c r="F6" s="92">
        <v>5700</v>
      </c>
      <c r="G6" s="25">
        <v>200</v>
      </c>
      <c r="H6" s="51">
        <v>150</v>
      </c>
      <c r="I6" s="93">
        <f>E6+F6+G6+H6</f>
        <v>6200</v>
      </c>
    </row>
    <row r="7" spans="1:17" ht="25" customHeight="1">
      <c r="A7" s="115" t="s">
        <v>117</v>
      </c>
      <c r="B7" s="7">
        <v>55</v>
      </c>
      <c r="C7" s="64" t="s">
        <v>28</v>
      </c>
      <c r="D7" s="65" t="s">
        <v>30</v>
      </c>
      <c r="E7" s="23">
        <v>150</v>
      </c>
      <c r="F7" s="94">
        <v>1500</v>
      </c>
      <c r="G7" s="23">
        <v>200</v>
      </c>
      <c r="H7" s="52">
        <v>150</v>
      </c>
      <c r="I7" s="95">
        <f>E7+F7+G7+H7</f>
        <v>2000</v>
      </c>
      <c r="Q7" s="61"/>
    </row>
    <row r="8" spans="1:17" ht="25" customHeight="1">
      <c r="A8" s="115" t="s">
        <v>118</v>
      </c>
      <c r="B8" s="7">
        <v>90</v>
      </c>
      <c r="C8" s="64" t="s">
        <v>28</v>
      </c>
      <c r="D8" s="65" t="s">
        <v>30</v>
      </c>
      <c r="E8" s="23">
        <v>150</v>
      </c>
      <c r="F8" s="94">
        <v>1350</v>
      </c>
      <c r="G8" s="23">
        <v>200</v>
      </c>
      <c r="H8" s="52">
        <v>150</v>
      </c>
      <c r="I8" s="95">
        <f>E8+F8+G8+H8</f>
        <v>1850</v>
      </c>
    </row>
    <row r="9" spans="1:17" ht="25" customHeight="1">
      <c r="A9" s="115" t="s">
        <v>119</v>
      </c>
      <c r="B9" s="7">
        <v>150</v>
      </c>
      <c r="C9" s="64" t="s">
        <v>28</v>
      </c>
      <c r="D9" s="65" t="s">
        <v>31</v>
      </c>
      <c r="E9" s="23">
        <v>150</v>
      </c>
      <c r="F9" s="94">
        <v>0</v>
      </c>
      <c r="G9" s="23">
        <v>250</v>
      </c>
      <c r="H9" s="52">
        <v>0</v>
      </c>
      <c r="I9" s="95">
        <f>E9+F9+G9+H9</f>
        <v>400</v>
      </c>
    </row>
    <row r="10" spans="1:17" ht="25" customHeight="1">
      <c r="A10" s="115" t="s">
        <v>120</v>
      </c>
      <c r="B10" s="7">
        <v>25</v>
      </c>
      <c r="C10" s="64" t="s">
        <v>28</v>
      </c>
      <c r="D10" s="65" t="s">
        <v>31</v>
      </c>
      <c r="E10" s="23">
        <v>150</v>
      </c>
      <c r="F10" s="94">
        <v>300</v>
      </c>
      <c r="G10" s="23">
        <v>0</v>
      </c>
      <c r="H10" s="52">
        <v>200</v>
      </c>
      <c r="I10" s="95">
        <f>H10+G10+F10+E10</f>
        <v>650</v>
      </c>
    </row>
    <row r="11" spans="1:17" ht="25" customHeight="1">
      <c r="A11" s="115" t="s">
        <v>75</v>
      </c>
      <c r="B11" s="7">
        <v>10</v>
      </c>
      <c r="C11" s="64" t="s">
        <v>76</v>
      </c>
      <c r="D11" s="65" t="s">
        <v>31</v>
      </c>
      <c r="E11" s="23">
        <v>150</v>
      </c>
      <c r="F11" s="94">
        <v>150</v>
      </c>
      <c r="G11" s="23">
        <v>0</v>
      </c>
      <c r="H11" s="52">
        <v>200</v>
      </c>
      <c r="I11" s="95">
        <f>H11+G11+F11+E11</f>
        <v>500</v>
      </c>
    </row>
    <row r="12" spans="1:17" ht="26" customHeight="1">
      <c r="A12" s="115" t="s">
        <v>121</v>
      </c>
      <c r="B12" s="7">
        <v>55</v>
      </c>
      <c r="C12" s="64" t="s">
        <v>28</v>
      </c>
      <c r="D12" s="65" t="s">
        <v>31</v>
      </c>
      <c r="E12" s="23">
        <v>150</v>
      </c>
      <c r="F12" s="23">
        <v>0</v>
      </c>
      <c r="G12" s="23">
        <v>250</v>
      </c>
      <c r="H12" s="52">
        <v>0</v>
      </c>
      <c r="I12" s="95">
        <f>H12+G12+F12+E12</f>
        <v>400</v>
      </c>
    </row>
    <row r="13" spans="1:17" ht="26" customHeight="1">
      <c r="A13" s="115" t="s">
        <v>122</v>
      </c>
      <c r="B13" s="7">
        <v>200</v>
      </c>
      <c r="C13" s="64" t="s">
        <v>28</v>
      </c>
      <c r="D13" s="65" t="s">
        <v>32</v>
      </c>
      <c r="E13" s="23">
        <v>150</v>
      </c>
      <c r="F13" s="23">
        <v>2800</v>
      </c>
      <c r="G13" s="23">
        <v>500</v>
      </c>
      <c r="H13" s="52">
        <v>150</v>
      </c>
      <c r="I13" s="95">
        <f>E13+F13+G13+H13</f>
        <v>3600</v>
      </c>
    </row>
    <row r="14" spans="1:17" ht="26" customHeight="1">
      <c r="A14" s="115" t="s">
        <v>123</v>
      </c>
      <c r="B14" s="7">
        <v>55</v>
      </c>
      <c r="C14" s="64" t="s">
        <v>28</v>
      </c>
      <c r="D14" s="65" t="s">
        <v>32</v>
      </c>
      <c r="E14" s="23">
        <v>150</v>
      </c>
      <c r="F14" s="23">
        <v>0</v>
      </c>
      <c r="G14" s="23">
        <v>250</v>
      </c>
      <c r="H14" s="52">
        <v>0</v>
      </c>
      <c r="I14" s="95">
        <f>H14+G14+F14+E14</f>
        <v>400</v>
      </c>
    </row>
    <row r="15" spans="1:17" ht="26" customHeight="1">
      <c r="A15" s="115" t="s">
        <v>130</v>
      </c>
      <c r="B15" s="7">
        <v>25</v>
      </c>
      <c r="C15" s="64" t="s">
        <v>28</v>
      </c>
      <c r="D15" s="65" t="s">
        <v>33</v>
      </c>
      <c r="E15" s="23">
        <v>150</v>
      </c>
      <c r="F15" s="23">
        <v>250</v>
      </c>
      <c r="G15" s="23"/>
      <c r="H15" s="52">
        <v>150</v>
      </c>
      <c r="I15" s="95">
        <f>SUM(E15:H15)</f>
        <v>550</v>
      </c>
    </row>
    <row r="16" spans="1:17" ht="25" customHeight="1">
      <c r="A16" s="115" t="s">
        <v>129</v>
      </c>
      <c r="B16" s="7">
        <v>300</v>
      </c>
      <c r="C16" s="64" t="s">
        <v>29</v>
      </c>
      <c r="D16" s="65" t="s">
        <v>105</v>
      </c>
      <c r="E16" s="23">
        <v>100</v>
      </c>
      <c r="F16" s="23">
        <v>1500</v>
      </c>
      <c r="G16" s="23">
        <v>500</v>
      </c>
      <c r="H16" s="52">
        <v>1500</v>
      </c>
      <c r="I16" s="95">
        <f>H16+G16+F16+E16</f>
        <v>3600</v>
      </c>
      <c r="J16" s="88"/>
    </row>
    <row r="17" spans="1:11" ht="25" customHeight="1">
      <c r="A17" s="115" t="s">
        <v>131</v>
      </c>
      <c r="B17" s="7"/>
      <c r="C17" s="64" t="s">
        <v>29</v>
      </c>
      <c r="D17" s="65" t="s">
        <v>52</v>
      </c>
      <c r="E17" s="23"/>
      <c r="F17" s="23">
        <v>1500</v>
      </c>
      <c r="G17" s="23"/>
      <c r="H17" s="52"/>
      <c r="I17" s="95">
        <f>SUM(E17:H17)</f>
        <v>1500</v>
      </c>
      <c r="J17" s="88"/>
    </row>
    <row r="18" spans="1:11" ht="25" customHeight="1" thickBot="1">
      <c r="A18" s="115" t="s">
        <v>132</v>
      </c>
      <c r="B18" s="7"/>
      <c r="C18" s="64"/>
      <c r="D18" s="65" t="s">
        <v>106</v>
      </c>
      <c r="E18" s="23">
        <v>200</v>
      </c>
      <c r="F18" s="23">
        <v>1000</v>
      </c>
      <c r="G18" s="23"/>
      <c r="H18" s="52"/>
      <c r="I18" s="95">
        <f>H18+G18+F18+E18</f>
        <v>1200</v>
      </c>
    </row>
    <row r="19" spans="1:11" ht="25" hidden="1" customHeight="1">
      <c r="A19" s="115"/>
      <c r="B19" s="7"/>
      <c r="C19" s="64"/>
      <c r="D19" s="65"/>
      <c r="E19" s="23"/>
      <c r="F19" s="23"/>
      <c r="G19" s="23"/>
      <c r="H19" s="52"/>
      <c r="I19" s="85">
        <f>SUM(I6:I18)</f>
        <v>22850</v>
      </c>
    </row>
    <row r="20" spans="1:11" ht="25" hidden="1" customHeight="1">
      <c r="A20" s="116"/>
      <c r="B20" s="37"/>
      <c r="C20" s="66"/>
      <c r="D20" s="67"/>
      <c r="E20" s="38"/>
      <c r="F20" s="38"/>
      <c r="G20" s="38"/>
      <c r="H20" s="55"/>
      <c r="I20" s="85"/>
    </row>
    <row r="21" spans="1:11" ht="25" hidden="1" customHeight="1" thickBot="1">
      <c r="A21" s="117"/>
      <c r="B21" s="40"/>
      <c r="C21" s="68"/>
      <c r="D21" s="68"/>
      <c r="E21" s="41"/>
      <c r="F21" s="41"/>
      <c r="G21" s="41"/>
      <c r="H21" s="56"/>
      <c r="I21" s="86"/>
    </row>
    <row r="22" spans="1:11" ht="35" customHeight="1" thickBot="1">
      <c r="A22" s="118" t="s">
        <v>3</v>
      </c>
      <c r="B22" s="69"/>
      <c r="C22" s="70"/>
      <c r="D22" s="71"/>
      <c r="E22" s="39">
        <f>SUM(E6:E18)</f>
        <v>1800</v>
      </c>
      <c r="F22" s="39">
        <f t="shared" ref="F22:H22" si="0">SUM(F6:F18)</f>
        <v>16050</v>
      </c>
      <c r="G22" s="39">
        <f t="shared" si="0"/>
        <v>2350</v>
      </c>
      <c r="H22" s="39">
        <f t="shared" si="0"/>
        <v>2650</v>
      </c>
      <c r="I22" s="87">
        <f>SUM(I6:I18)</f>
        <v>22850</v>
      </c>
      <c r="K22" s="119"/>
    </row>
    <row r="23" spans="1:11" ht="25" customHeight="1">
      <c r="A23" s="141" t="s">
        <v>114</v>
      </c>
      <c r="B23" s="141"/>
      <c r="C23" s="141"/>
      <c r="D23" s="141"/>
      <c r="E23" s="141"/>
      <c r="F23" s="141"/>
      <c r="G23" s="141"/>
      <c r="H23" s="141"/>
      <c r="I23" s="141"/>
      <c r="J23" s="26"/>
    </row>
    <row r="24" spans="1:11" ht="15.75" customHeight="1">
      <c r="A24" s="141"/>
      <c r="B24" s="141"/>
      <c r="C24" s="141"/>
      <c r="D24" s="141"/>
      <c r="E24" s="141"/>
      <c r="F24" s="141"/>
      <c r="G24" s="141"/>
      <c r="H24" s="141"/>
      <c r="I24" s="141"/>
    </row>
  </sheetData>
  <mergeCells count="9">
    <mergeCell ref="A24:I24"/>
    <mergeCell ref="I4:I5"/>
    <mergeCell ref="A1:H1"/>
    <mergeCell ref="A2:H2"/>
    <mergeCell ref="A4:A5"/>
    <mergeCell ref="B4:B5"/>
    <mergeCell ref="C4:C5"/>
    <mergeCell ref="E4:H4"/>
    <mergeCell ref="A23:I23"/>
  </mergeCells>
  <phoneticPr fontId="18" type="noConversion"/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95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2"/>
  <sheetViews>
    <sheetView showGridLines="0" zoomScale="112" zoomScaleNormal="112" workbookViewId="0">
      <selection activeCell="A7" sqref="A7"/>
    </sheetView>
  </sheetViews>
  <sheetFormatPr baseColWidth="10" defaultColWidth="8.83203125" defaultRowHeight="13"/>
  <cols>
    <col min="1" max="1" width="23.33203125" customWidth="1"/>
    <col min="2" max="4" width="8.33203125" customWidth="1"/>
    <col min="5" max="6" width="15.33203125" customWidth="1"/>
    <col min="7" max="7" width="18" customWidth="1"/>
    <col min="8" max="8" width="17.33203125" customWidth="1"/>
    <col min="9" max="9" width="16.33203125" customWidth="1"/>
  </cols>
  <sheetData>
    <row r="1" spans="1:10" ht="18" customHeight="1">
      <c r="A1" s="155" t="s">
        <v>50</v>
      </c>
      <c r="B1" s="159" t="s">
        <v>0</v>
      </c>
      <c r="C1" s="157" t="s">
        <v>4</v>
      </c>
      <c r="D1" s="161" t="s">
        <v>1</v>
      </c>
      <c r="E1" s="152" t="s">
        <v>42</v>
      </c>
      <c r="F1" s="154"/>
      <c r="G1" s="154"/>
      <c r="H1" s="153"/>
      <c r="I1" s="73" t="s">
        <v>19</v>
      </c>
    </row>
    <row r="2" spans="1:10" ht="18" customHeight="1" thickBot="1">
      <c r="A2" s="156"/>
      <c r="B2" s="160"/>
      <c r="C2" s="158"/>
      <c r="D2" s="162"/>
      <c r="E2" s="43" t="s">
        <v>2</v>
      </c>
      <c r="F2" s="44" t="s">
        <v>35</v>
      </c>
      <c r="G2" s="44" t="s">
        <v>45</v>
      </c>
      <c r="H2" s="54" t="s">
        <v>111</v>
      </c>
      <c r="I2" s="72">
        <v>2023</v>
      </c>
    </row>
    <row r="3" spans="1:10" ht="23" customHeight="1" thickBot="1">
      <c r="A3" s="15" t="s">
        <v>65</v>
      </c>
      <c r="B3" s="10">
        <v>100</v>
      </c>
      <c r="C3" s="11">
        <v>1</v>
      </c>
      <c r="D3" s="11" t="s">
        <v>31</v>
      </c>
      <c r="E3" s="25">
        <v>750</v>
      </c>
      <c r="F3" s="25">
        <v>2000</v>
      </c>
      <c r="G3" s="25">
        <v>500</v>
      </c>
      <c r="H3" s="51"/>
      <c r="I3" s="112">
        <f>SUM(E3:H3)</f>
        <v>3250</v>
      </c>
      <c r="J3" s="97"/>
    </row>
    <row r="4" spans="1:10" ht="23" customHeight="1" thickBot="1">
      <c r="A4" s="16" t="s">
        <v>5</v>
      </c>
      <c r="B4" s="12">
        <v>192</v>
      </c>
      <c r="C4" s="8">
        <v>12</v>
      </c>
      <c r="D4" s="8" t="s">
        <v>51</v>
      </c>
      <c r="E4" s="23">
        <v>3100</v>
      </c>
      <c r="F4" s="23">
        <v>3000</v>
      </c>
      <c r="G4" s="23"/>
      <c r="H4" s="52"/>
      <c r="I4" s="112">
        <f t="shared" ref="I4:I20" si="0">SUM(E4:H4)</f>
        <v>6100</v>
      </c>
    </row>
    <row r="5" spans="1:10" ht="23" customHeight="1" thickBot="1">
      <c r="A5" s="17" t="s">
        <v>6</v>
      </c>
      <c r="B5" s="13">
        <v>270</v>
      </c>
      <c r="C5" s="8">
        <v>30</v>
      </c>
      <c r="D5" s="8" t="s">
        <v>52</v>
      </c>
      <c r="E5" s="23">
        <v>1500</v>
      </c>
      <c r="F5" s="23">
        <v>500</v>
      </c>
      <c r="G5" s="23"/>
      <c r="H5" s="52"/>
      <c r="I5" s="112">
        <f t="shared" si="0"/>
        <v>2000</v>
      </c>
    </row>
    <row r="6" spans="1:10" ht="23" customHeight="1" thickBot="1">
      <c r="A6" s="16" t="s">
        <v>7</v>
      </c>
      <c r="B6" s="12">
        <v>180</v>
      </c>
      <c r="C6" s="8">
        <v>30</v>
      </c>
      <c r="D6" s="8" t="s">
        <v>52</v>
      </c>
      <c r="E6" s="23">
        <v>700</v>
      </c>
      <c r="F6" s="23">
        <v>300</v>
      </c>
      <c r="G6" s="23"/>
      <c r="H6" s="52"/>
      <c r="I6" s="112">
        <f t="shared" si="0"/>
        <v>1000</v>
      </c>
    </row>
    <row r="7" spans="1:10" ht="23" customHeight="1" thickBot="1">
      <c r="A7" s="18" t="s">
        <v>104</v>
      </c>
      <c r="B7" s="27">
        <v>40</v>
      </c>
      <c r="C7" s="9">
        <v>8</v>
      </c>
      <c r="D7" s="9" t="s">
        <v>106</v>
      </c>
      <c r="E7" s="24">
        <v>300</v>
      </c>
      <c r="F7" s="24">
        <v>200</v>
      </c>
      <c r="G7" s="24"/>
      <c r="H7" s="53"/>
      <c r="I7" s="112">
        <f t="shared" si="0"/>
        <v>500</v>
      </c>
    </row>
    <row r="8" spans="1:10" ht="23" customHeight="1" thickBot="1">
      <c r="A8" s="16" t="s">
        <v>8</v>
      </c>
      <c r="B8" s="12">
        <v>210</v>
      </c>
      <c r="C8" s="8">
        <v>30</v>
      </c>
      <c r="D8" s="8" t="s">
        <v>52</v>
      </c>
      <c r="E8" s="23">
        <v>1500</v>
      </c>
      <c r="F8" s="23">
        <v>300</v>
      </c>
      <c r="G8" s="23"/>
      <c r="H8" s="52"/>
      <c r="I8" s="112">
        <f t="shared" si="0"/>
        <v>1800</v>
      </c>
    </row>
    <row r="9" spans="1:10" ht="23" customHeight="1" thickBot="1">
      <c r="A9" s="16" t="s">
        <v>46</v>
      </c>
      <c r="B9" s="12">
        <v>120</v>
      </c>
      <c r="C9" s="8">
        <v>15</v>
      </c>
      <c r="D9" s="8" t="s">
        <v>52</v>
      </c>
      <c r="E9" s="23">
        <v>2000</v>
      </c>
      <c r="F9" s="23">
        <v>500</v>
      </c>
      <c r="G9" s="23"/>
      <c r="H9" s="52"/>
      <c r="I9" s="112">
        <f t="shared" si="0"/>
        <v>2500</v>
      </c>
    </row>
    <row r="10" spans="1:10" ht="23" customHeight="1" thickBot="1">
      <c r="A10" s="16" t="s">
        <v>20</v>
      </c>
      <c r="B10" s="12">
        <v>108</v>
      </c>
      <c r="C10" s="8">
        <v>12</v>
      </c>
      <c r="D10" s="8" t="s">
        <v>52</v>
      </c>
      <c r="E10" s="23">
        <v>1000</v>
      </c>
      <c r="F10" s="23">
        <v>400</v>
      </c>
      <c r="G10" s="23"/>
      <c r="H10" s="52"/>
      <c r="I10" s="112">
        <f t="shared" si="0"/>
        <v>1400</v>
      </c>
    </row>
    <row r="11" spans="1:10" ht="23" customHeight="1" thickBot="1">
      <c r="A11" s="17" t="s">
        <v>21</v>
      </c>
      <c r="B11" s="13">
        <v>10</v>
      </c>
      <c r="C11" s="8">
        <v>5</v>
      </c>
      <c r="D11" s="8" t="s">
        <v>52</v>
      </c>
      <c r="E11" s="23">
        <v>70</v>
      </c>
      <c r="F11" s="23">
        <v>30</v>
      </c>
      <c r="G11" s="23"/>
      <c r="H11" s="52"/>
      <c r="I11" s="112">
        <f t="shared" si="0"/>
        <v>100</v>
      </c>
    </row>
    <row r="12" spans="1:10" ht="23" customHeight="1" thickBot="1">
      <c r="A12" s="18" t="s">
        <v>9</v>
      </c>
      <c r="B12" s="13">
        <v>6</v>
      </c>
      <c r="C12" s="8">
        <v>2</v>
      </c>
      <c r="D12" s="8" t="s">
        <v>52</v>
      </c>
      <c r="E12" s="23">
        <v>30</v>
      </c>
      <c r="F12" s="23">
        <v>20</v>
      </c>
      <c r="G12" s="23"/>
      <c r="H12" s="52"/>
      <c r="I12" s="112">
        <f t="shared" si="0"/>
        <v>50</v>
      </c>
    </row>
    <row r="13" spans="1:10" ht="23" customHeight="1" thickBot="1">
      <c r="A13" s="18" t="s">
        <v>10</v>
      </c>
      <c r="B13" s="13">
        <v>40</v>
      </c>
      <c r="C13" s="8">
        <v>8</v>
      </c>
      <c r="D13" s="8" t="s">
        <v>52</v>
      </c>
      <c r="E13" s="23">
        <v>350</v>
      </c>
      <c r="F13" s="23">
        <v>150</v>
      </c>
      <c r="G13" s="23"/>
      <c r="H13" s="52"/>
      <c r="I13" s="112">
        <f t="shared" si="0"/>
        <v>500</v>
      </c>
    </row>
    <row r="14" spans="1:10" ht="23" customHeight="1" thickBot="1">
      <c r="A14" s="18" t="s">
        <v>113</v>
      </c>
      <c r="B14" s="13">
        <v>18</v>
      </c>
      <c r="C14" s="8">
        <v>3</v>
      </c>
      <c r="D14" s="8" t="s">
        <v>52</v>
      </c>
      <c r="E14" s="23">
        <v>170</v>
      </c>
      <c r="F14" s="23">
        <v>30</v>
      </c>
      <c r="G14" s="23"/>
      <c r="H14" s="52"/>
      <c r="I14" s="112">
        <f t="shared" si="0"/>
        <v>200</v>
      </c>
    </row>
    <row r="15" spans="1:10" ht="23" customHeight="1" thickBot="1">
      <c r="A15" s="18" t="s">
        <v>11</v>
      </c>
      <c r="B15" s="13">
        <v>20</v>
      </c>
      <c r="C15" s="8">
        <v>4</v>
      </c>
      <c r="D15" s="8" t="s">
        <v>53</v>
      </c>
      <c r="E15" s="23">
        <v>200</v>
      </c>
      <c r="F15" s="23">
        <v>100</v>
      </c>
      <c r="G15" s="23"/>
      <c r="H15" s="52"/>
      <c r="I15" s="112">
        <f t="shared" si="0"/>
        <v>300</v>
      </c>
    </row>
    <row r="16" spans="1:10" ht="23" customHeight="1" thickBot="1">
      <c r="A16" s="18" t="s">
        <v>22</v>
      </c>
      <c r="B16" s="13">
        <v>15</v>
      </c>
      <c r="C16" s="8">
        <v>1</v>
      </c>
      <c r="D16" s="8" t="s">
        <v>31</v>
      </c>
      <c r="E16" s="23"/>
      <c r="F16" s="23">
        <v>300</v>
      </c>
      <c r="G16" s="23"/>
      <c r="H16" s="52"/>
      <c r="I16" s="112">
        <f t="shared" si="0"/>
        <v>300</v>
      </c>
    </row>
    <row r="17" spans="1:9" ht="27" customHeight="1" thickBot="1">
      <c r="A17" s="32" t="s">
        <v>90</v>
      </c>
      <c r="B17" s="13">
        <v>80</v>
      </c>
      <c r="C17" s="8">
        <v>1</v>
      </c>
      <c r="D17" s="8" t="s">
        <v>33</v>
      </c>
      <c r="E17" s="23"/>
      <c r="F17" s="23">
        <v>1000</v>
      </c>
      <c r="G17" s="23"/>
      <c r="H17" s="52"/>
      <c r="I17" s="112">
        <f t="shared" si="0"/>
        <v>1000</v>
      </c>
    </row>
    <row r="18" spans="1:9" ht="30" customHeight="1" thickBot="1">
      <c r="A18" s="122" t="s">
        <v>112</v>
      </c>
      <c r="B18" s="13">
        <v>100</v>
      </c>
      <c r="C18" s="8">
        <v>3</v>
      </c>
      <c r="D18" s="8" t="s">
        <v>33</v>
      </c>
      <c r="E18" s="23">
        <v>500</v>
      </c>
      <c r="F18" s="23">
        <v>1500</v>
      </c>
      <c r="G18" s="23">
        <v>600</v>
      </c>
      <c r="H18" s="52"/>
      <c r="I18" s="112">
        <f t="shared" si="0"/>
        <v>2600</v>
      </c>
    </row>
    <row r="19" spans="1:9" ht="23" customHeight="1" thickBot="1">
      <c r="A19" s="121" t="s">
        <v>115</v>
      </c>
      <c r="B19" s="13">
        <v>220</v>
      </c>
      <c r="C19" s="8">
        <v>1</v>
      </c>
      <c r="D19" s="8" t="s">
        <v>54</v>
      </c>
      <c r="E19" s="23">
        <v>500</v>
      </c>
      <c r="F19" s="23">
        <v>200</v>
      </c>
      <c r="G19" s="23">
        <v>200</v>
      </c>
      <c r="H19" s="52">
        <v>500</v>
      </c>
      <c r="I19" s="112">
        <f t="shared" si="0"/>
        <v>1400</v>
      </c>
    </row>
    <row r="20" spans="1:9" ht="23" customHeight="1" thickBot="1">
      <c r="A20" s="111" t="s">
        <v>103</v>
      </c>
      <c r="B20" s="13">
        <v>70</v>
      </c>
      <c r="C20" s="8">
        <v>1</v>
      </c>
      <c r="D20" s="8" t="s">
        <v>33</v>
      </c>
      <c r="E20" s="23">
        <v>500</v>
      </c>
      <c r="F20" s="23"/>
      <c r="G20" s="23"/>
      <c r="H20" s="52"/>
      <c r="I20" s="112">
        <f t="shared" si="0"/>
        <v>500</v>
      </c>
    </row>
    <row r="21" spans="1:9" ht="25" customHeight="1" thickBot="1">
      <c r="A21" s="28" t="s">
        <v>3</v>
      </c>
      <c r="B21" s="30"/>
      <c r="C21" s="31"/>
      <c r="D21" s="29"/>
      <c r="E21" s="36">
        <f>E3+E4+E5+E6+E7+E8+E9+E10+E11+E12+E13+E14+E15+E16+E17+E18+E19+E20</f>
        <v>13170</v>
      </c>
      <c r="F21" s="36">
        <f>F3+F4+F5+F6+F7+F8+F9+F10+F11+F12+F13+F14+F15+F16+F17+F18+F19+F20</f>
        <v>10530</v>
      </c>
      <c r="G21" s="36">
        <f>G3+G4+G5+G6+G7+G8+G9+G10+G11+G12+G13+G14+G15+G16+G17+G18+G19+G20</f>
        <v>1300</v>
      </c>
      <c r="H21" s="45">
        <f>H3+H4+H5+H6+H7+H8+H9+H10+H11+H12+H13+H14+H15+H16+H17+H18+H19+H20</f>
        <v>500</v>
      </c>
      <c r="I21" s="113">
        <f>I3+I4+I5+I6+I7+I8+I9+I10+I11+I12+I13+I14+I15+I16+I17+I18+I19+I20</f>
        <v>25500</v>
      </c>
    </row>
    <row r="22" spans="1:9" ht="25" customHeight="1">
      <c r="G22" s="26"/>
      <c r="I22" s="76"/>
    </row>
  </sheetData>
  <mergeCells count="5">
    <mergeCell ref="E1:H1"/>
    <mergeCell ref="A1:A2"/>
    <mergeCell ref="C1:C2"/>
    <mergeCell ref="B1:B2"/>
    <mergeCell ref="D1:D2"/>
  </mergeCells>
  <phoneticPr fontId="18" type="noConversion"/>
  <printOptions horizontalCentered="1" verticalCentered="1"/>
  <pageMargins left="0.39370078740157483" right="0.39370078740157483" top="0.19685039370078741" bottom="0.19685039370078741" header="0.19685039370078741" footer="0.19685039370078741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58"/>
  <sheetViews>
    <sheetView showGridLines="0" tabSelected="1" workbookViewId="0">
      <selection activeCell="B3" sqref="B3"/>
    </sheetView>
  </sheetViews>
  <sheetFormatPr baseColWidth="10" defaultColWidth="8.83203125" defaultRowHeight="13"/>
  <cols>
    <col min="1" max="1" width="35.6640625" customWidth="1"/>
    <col min="2" max="2" width="17.6640625" customWidth="1"/>
    <col min="3" max="3" width="22.33203125" customWidth="1"/>
    <col min="4" max="4" width="35.6640625" customWidth="1"/>
    <col min="5" max="5" width="20.6640625" customWidth="1"/>
  </cols>
  <sheetData>
    <row r="1" spans="1:5" ht="24" customHeight="1" thickBot="1">
      <c r="A1" s="75" t="s">
        <v>71</v>
      </c>
      <c r="B1" s="60" t="s">
        <v>135</v>
      </c>
      <c r="D1" s="163" t="s">
        <v>13</v>
      </c>
      <c r="E1" s="163"/>
    </row>
    <row r="2" spans="1:5" ht="18" customHeight="1" thickBot="1">
      <c r="A2" s="101" t="s">
        <v>56</v>
      </c>
      <c r="B2" s="82">
        <v>59935</v>
      </c>
      <c r="E2" s="133" t="s">
        <v>135</v>
      </c>
    </row>
    <row r="3" spans="1:5" ht="18" customHeight="1">
      <c r="A3" s="101" t="s">
        <v>55</v>
      </c>
      <c r="B3" s="77">
        <v>2500</v>
      </c>
      <c r="D3" s="127" t="s">
        <v>66</v>
      </c>
      <c r="E3" s="80">
        <f>rozpočet!I22</f>
        <v>22850</v>
      </c>
    </row>
    <row r="4" spans="1:5" ht="18" customHeight="1">
      <c r="A4" s="101" t="s">
        <v>36</v>
      </c>
      <c r="B4" s="120">
        <v>462000</v>
      </c>
      <c r="C4" s="96"/>
      <c r="D4" s="128" t="s">
        <v>67</v>
      </c>
      <c r="E4" s="81">
        <f>rozpočet2!I21</f>
        <v>25500</v>
      </c>
    </row>
    <row r="5" spans="1:5" s="21" customFormat="1" ht="18" customHeight="1">
      <c r="A5" s="102" t="s">
        <v>79</v>
      </c>
      <c r="B5" s="83">
        <v>110000</v>
      </c>
      <c r="D5" s="129" t="s">
        <v>68</v>
      </c>
      <c r="E5" s="134">
        <f t="shared" ref="E5:E10" si="0">B2</f>
        <v>59935</v>
      </c>
    </row>
    <row r="6" spans="1:5" s="21" customFormat="1" ht="18" customHeight="1">
      <c r="A6" s="102" t="s">
        <v>80</v>
      </c>
      <c r="B6" s="83">
        <v>65000</v>
      </c>
      <c r="D6" s="129" t="s">
        <v>94</v>
      </c>
      <c r="E6" s="134">
        <f t="shared" si="0"/>
        <v>2500</v>
      </c>
    </row>
    <row r="7" spans="1:5" s="21" customFormat="1" ht="18" customHeight="1">
      <c r="A7" s="102" t="s">
        <v>81</v>
      </c>
      <c r="B7" s="83">
        <f>B8+B9+B10+B11+B12+B13+B14+B15</f>
        <v>18200</v>
      </c>
      <c r="D7" s="129" t="s">
        <v>36</v>
      </c>
      <c r="E7" s="134">
        <f t="shared" si="0"/>
        <v>462000</v>
      </c>
    </row>
    <row r="8" spans="1:5" s="21" customFormat="1" ht="16" customHeight="1">
      <c r="A8" s="103" t="s">
        <v>12</v>
      </c>
      <c r="B8" s="84">
        <v>1200</v>
      </c>
      <c r="D8" s="129" t="s">
        <v>82</v>
      </c>
      <c r="E8" s="134">
        <f t="shared" si="0"/>
        <v>110000</v>
      </c>
    </row>
    <row r="9" spans="1:5" s="21" customFormat="1" ht="16" customHeight="1">
      <c r="A9" s="103" t="s">
        <v>57</v>
      </c>
      <c r="B9" s="84">
        <v>4500</v>
      </c>
      <c r="D9" s="129" t="s">
        <v>95</v>
      </c>
      <c r="E9" s="134">
        <f t="shared" si="0"/>
        <v>65000</v>
      </c>
    </row>
    <row r="10" spans="1:5" s="21" customFormat="1" ht="16" customHeight="1">
      <c r="A10" s="103" t="s">
        <v>47</v>
      </c>
      <c r="B10" s="84">
        <v>400</v>
      </c>
      <c r="D10" s="129" t="s">
        <v>83</v>
      </c>
      <c r="E10" s="134">
        <f t="shared" si="0"/>
        <v>18200</v>
      </c>
    </row>
    <row r="11" spans="1:5" s="21" customFormat="1" ht="16" customHeight="1">
      <c r="A11" s="103" t="s">
        <v>60</v>
      </c>
      <c r="B11" s="84">
        <v>4000</v>
      </c>
      <c r="D11" s="129" t="s">
        <v>84</v>
      </c>
      <c r="E11" s="134">
        <f>B16</f>
        <v>4000</v>
      </c>
    </row>
    <row r="12" spans="1:5" s="21" customFormat="1" ht="16" customHeight="1">
      <c r="A12" s="103" t="s">
        <v>48</v>
      </c>
      <c r="B12" s="84">
        <v>100</v>
      </c>
      <c r="D12" s="129" t="s">
        <v>96</v>
      </c>
      <c r="E12" s="134">
        <f>B17</f>
        <v>500</v>
      </c>
    </row>
    <row r="13" spans="1:5" s="21" customFormat="1" ht="16" customHeight="1">
      <c r="A13" s="103" t="s">
        <v>58</v>
      </c>
      <c r="B13" s="84">
        <v>3000</v>
      </c>
      <c r="D13" s="129" t="s">
        <v>97</v>
      </c>
      <c r="E13" s="134">
        <f>B18</f>
        <v>43300</v>
      </c>
    </row>
    <row r="14" spans="1:5" s="21" customFormat="1" ht="16" customHeight="1">
      <c r="A14" s="103" t="s">
        <v>59</v>
      </c>
      <c r="B14" s="84">
        <v>1000</v>
      </c>
      <c r="D14" s="129" t="s">
        <v>85</v>
      </c>
      <c r="E14" s="134">
        <f>B27</f>
        <v>133000</v>
      </c>
    </row>
    <row r="15" spans="1:5" s="21" customFormat="1" ht="18" customHeight="1">
      <c r="A15" s="103" t="s">
        <v>37</v>
      </c>
      <c r="B15" s="84">
        <v>4000</v>
      </c>
      <c r="D15" s="129" t="s">
        <v>99</v>
      </c>
      <c r="E15" s="134">
        <f t="shared" ref="E15:E20" si="1">B31</f>
        <v>46000</v>
      </c>
    </row>
    <row r="16" spans="1:5" s="21" customFormat="1" ht="18" customHeight="1">
      <c r="A16" s="98" t="s">
        <v>84</v>
      </c>
      <c r="B16" s="83">
        <v>4000</v>
      </c>
      <c r="D16" s="129" t="s">
        <v>86</v>
      </c>
      <c r="E16" s="134">
        <f t="shared" si="1"/>
        <v>600</v>
      </c>
    </row>
    <row r="17" spans="1:5" s="21" customFormat="1" ht="18" customHeight="1">
      <c r="A17" s="98" t="s">
        <v>92</v>
      </c>
      <c r="B17" s="83">
        <v>500</v>
      </c>
      <c r="D17" s="129" t="s">
        <v>87</v>
      </c>
      <c r="E17" s="134">
        <f t="shared" si="1"/>
        <v>1000</v>
      </c>
    </row>
    <row r="18" spans="1:5" s="21" customFormat="1" ht="18" customHeight="1">
      <c r="A18" s="98" t="s">
        <v>93</v>
      </c>
      <c r="B18" s="83">
        <f>B26+B25+B24+B23+B22+B21+B20+B19</f>
        <v>43300</v>
      </c>
      <c r="D18" s="129" t="s">
        <v>88</v>
      </c>
      <c r="E18" s="135">
        <f t="shared" si="1"/>
        <v>40</v>
      </c>
    </row>
    <row r="19" spans="1:5" s="22" customFormat="1" ht="16" customHeight="1">
      <c r="A19" s="103" t="s">
        <v>23</v>
      </c>
      <c r="B19" s="84">
        <v>1500</v>
      </c>
      <c r="D19" s="130" t="s">
        <v>89</v>
      </c>
      <c r="E19" s="135">
        <f t="shared" si="1"/>
        <v>900</v>
      </c>
    </row>
    <row r="20" spans="1:5" s="22" customFormat="1" ht="16" customHeight="1">
      <c r="A20" s="103" t="s">
        <v>49</v>
      </c>
      <c r="B20" s="84">
        <v>4500</v>
      </c>
      <c r="D20" s="131" t="s">
        <v>101</v>
      </c>
      <c r="E20" s="135">
        <f t="shared" si="1"/>
        <v>6000</v>
      </c>
    </row>
    <row r="21" spans="1:5" s="22" customFormat="1" ht="16" customHeight="1" thickBot="1">
      <c r="A21" s="103" t="s">
        <v>24</v>
      </c>
      <c r="B21" s="84">
        <v>1000</v>
      </c>
      <c r="D21" s="132"/>
      <c r="E21" s="136"/>
    </row>
    <row r="22" spans="1:5" s="22" customFormat="1" ht="16" customHeight="1" thickBot="1">
      <c r="A22" s="103" t="s">
        <v>61</v>
      </c>
      <c r="B22" s="84">
        <v>200</v>
      </c>
      <c r="D22" s="125" t="s">
        <v>44</v>
      </c>
      <c r="E22" s="126">
        <f>SUM(E3:E21)</f>
        <v>1001325</v>
      </c>
    </row>
    <row r="23" spans="1:5" s="22" customFormat="1" ht="16" customHeight="1">
      <c r="A23" s="104" t="s">
        <v>109</v>
      </c>
      <c r="B23" s="84">
        <v>3000</v>
      </c>
    </row>
    <row r="24" spans="1:5" s="22" customFormat="1" ht="16" customHeight="1">
      <c r="A24" s="103" t="s">
        <v>136</v>
      </c>
      <c r="B24" s="84">
        <f>10000+18100</f>
        <v>28100</v>
      </c>
    </row>
    <row r="25" spans="1:5" s="22" customFormat="1" ht="16" customHeight="1">
      <c r="A25" s="103" t="s">
        <v>34</v>
      </c>
      <c r="B25" s="84">
        <v>4000</v>
      </c>
    </row>
    <row r="26" spans="1:5" s="22" customFormat="1" ht="16" customHeight="1">
      <c r="A26" s="104" t="s">
        <v>102</v>
      </c>
      <c r="B26" s="84">
        <v>1000</v>
      </c>
    </row>
    <row r="27" spans="1:5" s="21" customFormat="1" ht="18" customHeight="1">
      <c r="A27" s="98" t="s">
        <v>98</v>
      </c>
      <c r="B27" s="83">
        <f>B30+B29+B28</f>
        <v>133000</v>
      </c>
    </row>
    <row r="28" spans="1:5" s="22" customFormat="1" ht="16" customHeight="1">
      <c r="A28" s="103" t="s">
        <v>43</v>
      </c>
      <c r="B28" s="84">
        <v>8000</v>
      </c>
    </row>
    <row r="29" spans="1:5" s="22" customFormat="1" ht="16" customHeight="1">
      <c r="A29" s="103" t="s">
        <v>62</v>
      </c>
      <c r="B29" s="84">
        <v>10000</v>
      </c>
    </row>
    <row r="30" spans="1:5" s="22" customFormat="1" ht="16" customHeight="1">
      <c r="A30" s="103" t="s">
        <v>63</v>
      </c>
      <c r="B30" s="84">
        <v>115000</v>
      </c>
    </row>
    <row r="31" spans="1:5" s="22" customFormat="1" ht="18" customHeight="1">
      <c r="A31" s="98" t="s">
        <v>100</v>
      </c>
      <c r="B31" s="83">
        <v>46000</v>
      </c>
    </row>
    <row r="32" spans="1:5" s="22" customFormat="1" ht="18" customHeight="1">
      <c r="A32" s="98" t="s">
        <v>86</v>
      </c>
      <c r="B32" s="83">
        <v>600</v>
      </c>
    </row>
    <row r="33" spans="1:2" s="21" customFormat="1" ht="18" customHeight="1">
      <c r="A33" s="98" t="s">
        <v>87</v>
      </c>
      <c r="B33" s="83">
        <v>1000</v>
      </c>
    </row>
    <row r="34" spans="1:2" s="22" customFormat="1" ht="18" customHeight="1">
      <c r="A34" s="98" t="s">
        <v>110</v>
      </c>
      <c r="B34" s="83">
        <v>40</v>
      </c>
    </row>
    <row r="35" spans="1:2" s="22" customFormat="1" ht="18" customHeight="1">
      <c r="A35" s="99" t="s">
        <v>89</v>
      </c>
      <c r="B35" s="83">
        <v>900</v>
      </c>
    </row>
    <row r="36" spans="1:2" s="22" customFormat="1" ht="18" customHeight="1">
      <c r="A36" s="124" t="s">
        <v>101</v>
      </c>
      <c r="B36" s="83">
        <v>6000</v>
      </c>
    </row>
    <row r="37" spans="1:2" s="21" customFormat="1" ht="18" customHeight="1" thickBot="1">
      <c r="A37" s="123" t="s">
        <v>38</v>
      </c>
      <c r="B37" s="100">
        <f>B2+B3+B4+B5+B6+B7+B16+B17+B18+B27+B31+B32+B33+B34+B35+B36</f>
        <v>952975</v>
      </c>
    </row>
    <row r="38" spans="1:2" ht="14" customHeight="1"/>
    <row r="39" spans="1:2" ht="20" customHeight="1">
      <c r="A39" s="62"/>
    </row>
    <row r="40" spans="1:2" ht="14" customHeight="1"/>
    <row r="41" spans="1:2" s="21" customFormat="1" ht="18" customHeight="1">
      <c r="A41" s="49"/>
    </row>
    <row r="42" spans="1:2" s="21" customFormat="1" ht="18" customHeight="1">
      <c r="A42" s="49"/>
    </row>
    <row r="43" spans="1:2" s="21" customFormat="1" ht="18" customHeight="1">
      <c r="A43" s="49"/>
    </row>
    <row r="44" spans="1:2" s="21" customFormat="1" ht="18" customHeight="1">
      <c r="A44" s="49"/>
    </row>
    <row r="45" spans="1:2" s="21" customFormat="1" ht="18" customHeight="1">
      <c r="A45" s="49"/>
    </row>
    <row r="46" spans="1:2" s="21" customFormat="1" ht="18" customHeight="1">
      <c r="A46" s="49"/>
    </row>
    <row r="47" spans="1:2" s="21" customFormat="1" ht="18" customHeight="1">
      <c r="A47" s="49"/>
    </row>
    <row r="48" spans="1:2" s="21" customFormat="1" ht="18" customHeight="1">
      <c r="A48" s="49"/>
    </row>
    <row r="49" spans="1:1" s="21" customFormat="1" ht="18" customHeight="1">
      <c r="A49" s="49"/>
    </row>
    <row r="50" spans="1:1" s="21" customFormat="1" ht="18" customHeight="1">
      <c r="A50" s="49"/>
    </row>
    <row r="51" spans="1:1" s="21" customFormat="1" ht="18" customHeight="1">
      <c r="A51" s="49"/>
    </row>
    <row r="52" spans="1:1" s="21" customFormat="1" ht="18" customHeight="1">
      <c r="A52" s="49"/>
    </row>
    <row r="53" spans="1:1" s="21" customFormat="1" ht="18" customHeight="1">
      <c r="A53" s="49"/>
    </row>
    <row r="54" spans="1:1" s="21" customFormat="1" ht="18" customHeight="1">
      <c r="A54" s="49"/>
    </row>
    <row r="55" spans="1:1" s="21" customFormat="1" ht="18" customHeight="1">
      <c r="A55" s="49"/>
    </row>
    <row r="56" spans="1:1" s="21" customFormat="1" ht="18" customHeight="1">
      <c r="A56" s="49"/>
    </row>
    <row r="57" spans="1:1" s="21" customFormat="1" ht="18" customHeight="1">
      <c r="A57" s="50"/>
    </row>
    <row r="58" spans="1:1" ht="22" customHeight="1"/>
  </sheetData>
  <mergeCells count="1">
    <mergeCell ref="D1:E1"/>
  </mergeCells>
  <phoneticPr fontId="18" type="noConversion"/>
  <printOptions horizontalCentered="1" verticalCentered="1"/>
  <pageMargins left="0.59055118110236227" right="0.59055118110236227" top="0.19685039370078741" bottom="0.19685039370078741" header="0.19685039370078741" footer="0.19685039370078741"/>
  <pageSetup paperSize="9" scale="88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31"/>
  <sheetViews>
    <sheetView showGridLines="0" topLeftCell="A6" workbookViewId="0">
      <selection activeCell="B17" sqref="B17"/>
    </sheetView>
  </sheetViews>
  <sheetFormatPr baseColWidth="10" defaultColWidth="8.83203125" defaultRowHeight="13"/>
  <cols>
    <col min="1" max="1" width="53.33203125" customWidth="1"/>
    <col min="2" max="2" width="29.83203125" customWidth="1"/>
    <col min="6" max="6" width="9.6640625" bestFit="1" customWidth="1"/>
  </cols>
  <sheetData>
    <row r="1" spans="1:2" ht="35" customHeight="1">
      <c r="A1" s="2" t="s">
        <v>16</v>
      </c>
    </row>
    <row r="2" spans="1:2" ht="25" customHeight="1" thickBot="1">
      <c r="A2" s="2"/>
    </row>
    <row r="3" spans="1:2" ht="30" customHeight="1" thickBot="1">
      <c r="A3" s="47" t="s">
        <v>14</v>
      </c>
      <c r="B3" s="74" t="s">
        <v>135</v>
      </c>
    </row>
    <row r="4" spans="1:2" ht="25" customHeight="1">
      <c r="A4" s="108" t="s">
        <v>25</v>
      </c>
      <c r="B4" s="109">
        <v>200</v>
      </c>
    </row>
    <row r="5" spans="1:2" ht="25" customHeight="1">
      <c r="A5" s="110" t="s">
        <v>26</v>
      </c>
      <c r="B5" s="77">
        <v>24000</v>
      </c>
    </row>
    <row r="6" spans="1:2" ht="25" customHeight="1">
      <c r="A6" s="110" t="s">
        <v>27</v>
      </c>
      <c r="B6" s="77">
        <v>20000</v>
      </c>
    </row>
    <row r="7" spans="1:2" ht="25" customHeight="1">
      <c r="A7" s="110" t="s">
        <v>91</v>
      </c>
      <c r="B7" s="77">
        <v>30625</v>
      </c>
    </row>
    <row r="8" spans="1:2" ht="25" customHeight="1">
      <c r="A8" s="110" t="s">
        <v>124</v>
      </c>
      <c r="B8" s="77">
        <v>327000</v>
      </c>
    </row>
    <row r="9" spans="1:2" ht="25" customHeight="1">
      <c r="A9" s="46" t="s">
        <v>74</v>
      </c>
      <c r="B9" s="78">
        <v>27000</v>
      </c>
    </row>
    <row r="10" spans="1:2" ht="25" customHeight="1">
      <c r="A10" s="46" t="s">
        <v>78</v>
      </c>
      <c r="B10" s="78">
        <v>199000</v>
      </c>
    </row>
    <row r="11" spans="1:2" ht="25" customHeight="1">
      <c r="A11" s="46" t="s">
        <v>77</v>
      </c>
      <c r="B11" s="78">
        <v>101000</v>
      </c>
    </row>
    <row r="12" spans="1:2" ht="25" customHeight="1">
      <c r="A12" s="46"/>
      <c r="B12" s="78"/>
    </row>
    <row r="13" spans="1:2" ht="25" customHeight="1">
      <c r="A13" s="42" t="s">
        <v>125</v>
      </c>
      <c r="B13" s="77">
        <f>B15+B14</f>
        <v>9000</v>
      </c>
    </row>
    <row r="14" spans="1:2" ht="25" customHeight="1">
      <c r="A14" s="46" t="s">
        <v>107</v>
      </c>
      <c r="B14" s="107">
        <v>5400</v>
      </c>
    </row>
    <row r="15" spans="1:2" ht="25" customHeight="1">
      <c r="A15" s="46" t="s">
        <v>108</v>
      </c>
      <c r="B15" s="107">
        <v>3600</v>
      </c>
    </row>
    <row r="16" spans="1:2" ht="25" customHeight="1">
      <c r="A16" s="42" t="s">
        <v>126</v>
      </c>
      <c r="B16" s="77">
        <v>590000</v>
      </c>
    </row>
    <row r="17" spans="1:6" ht="25" customHeight="1">
      <c r="A17" s="42" t="s">
        <v>127</v>
      </c>
      <c r="B17" s="77">
        <v>500</v>
      </c>
    </row>
    <row r="18" spans="1:6" ht="25" customHeight="1" thickBot="1">
      <c r="A18" s="105"/>
      <c r="B18" s="77"/>
    </row>
    <row r="19" spans="1:6" ht="25" customHeight="1" thickBot="1">
      <c r="A19" s="48" t="s">
        <v>39</v>
      </c>
      <c r="B19" s="79">
        <f>B4+B5+B6+B7+B8+B13+B16+B17</f>
        <v>1001325</v>
      </c>
    </row>
    <row r="20" spans="1:6" ht="20" customHeight="1">
      <c r="A20" s="34"/>
    </row>
    <row r="21" spans="1:6" ht="20" customHeight="1">
      <c r="A21" s="63"/>
    </row>
    <row r="22" spans="1:6" ht="20" customHeight="1" thickBot="1">
      <c r="A22" s="33"/>
    </row>
    <row r="23" spans="1:6" ht="25" customHeight="1" thickBot="1">
      <c r="A23" s="3" t="s">
        <v>15</v>
      </c>
      <c r="B23" s="139" t="s">
        <v>135</v>
      </c>
    </row>
    <row r="24" spans="1:6" ht="30" customHeight="1" thickBot="1">
      <c r="A24" s="57" t="s">
        <v>40</v>
      </c>
      <c r="B24" s="140">
        <f>B19</f>
        <v>1001325</v>
      </c>
      <c r="E24" s="26"/>
      <c r="F24" s="26"/>
    </row>
    <row r="25" spans="1:6" ht="30" customHeight="1" thickBot="1">
      <c r="A25" s="14" t="s">
        <v>64</v>
      </c>
      <c r="B25" s="138">
        <f>rozpočet3!E22</f>
        <v>1001325</v>
      </c>
    </row>
    <row r="26" spans="1:6" ht="30" customHeight="1" thickBot="1">
      <c r="A26" s="35" t="s">
        <v>41</v>
      </c>
      <c r="B26" s="137">
        <f>B24-B25</f>
        <v>0</v>
      </c>
    </row>
    <row r="29" spans="1:6">
      <c r="A29" s="141"/>
      <c r="B29" s="141"/>
    </row>
    <row r="31" spans="1:6">
      <c r="A31" s="141"/>
      <c r="B31" s="141"/>
      <c r="C31" s="141"/>
      <c r="D31" s="141"/>
    </row>
  </sheetData>
  <mergeCells count="2">
    <mergeCell ref="A29:B29"/>
    <mergeCell ref="A31:D31"/>
  </mergeCells>
  <phoneticPr fontId="18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4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rozpočet</vt:lpstr>
      <vt:lpstr>rozpočet2</vt:lpstr>
      <vt:lpstr>rozpočet3</vt:lpstr>
      <vt:lpstr>príjmová časť</vt:lpstr>
      <vt:lpstr>'príjmová časť'!Oblasť_tlače</vt:lpstr>
      <vt:lpstr>rozpočet!Oblasť_tlače</vt:lpstr>
      <vt:lpstr>rozpočet2!Oblasť_tlače</vt:lpstr>
      <vt:lpstr>rozpočet3!Oblasť_tlače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Stredoslovenský futbalový zvaz</dc:creator>
  <cp:lastModifiedBy>Michaela Potančoková</cp:lastModifiedBy>
  <cp:lastPrinted>2022-11-28T11:06:13Z</cp:lastPrinted>
  <dcterms:created xsi:type="dcterms:W3CDTF">1997-01-06T21:49:28Z</dcterms:created>
  <dcterms:modified xsi:type="dcterms:W3CDTF">2023-03-31T09:46:31Z</dcterms:modified>
</cp:coreProperties>
</file>